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8340" activeTab="0"/>
  </bookViews>
  <sheets>
    <sheet name="ожид. 2019" sheetId="1" r:id="rId1"/>
  </sheets>
  <definedNames>
    <definedName name="_xlnm.Print_Titles" localSheetId="0">'ожид. 2019'!$5:$5</definedName>
    <definedName name="_xlnm.Print_Area" localSheetId="0">'ожид. 2019'!$A$1:$G$58</definedName>
  </definedNames>
  <calcPr fullCalcOnLoad="1"/>
</workbook>
</file>

<file path=xl/sharedStrings.xml><?xml version="1.0" encoding="utf-8"?>
<sst xmlns="http://schemas.openxmlformats.org/spreadsheetml/2006/main" count="106" uniqueCount="104">
  <si>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</si>
  <si>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</si>
  <si>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 xml:space="preserve">     тыс.рублей</t>
  </si>
  <si>
    <t>Код</t>
  </si>
  <si>
    <t>ВСЕГО ДОХОДОВ</t>
  </si>
  <si>
    <t>Наименование</t>
  </si>
  <si>
    <t>0100</t>
  </si>
  <si>
    <t>0500</t>
  </si>
  <si>
    <t>0800</t>
  </si>
  <si>
    <t>Жилищно-коммунальное хозяйство</t>
  </si>
  <si>
    <t>Социальная политика</t>
  </si>
  <si>
    <t>Образование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</si>
  <si>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</si>
  <si>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</si>
  <si>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</si>
  <si>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</si>
  <si>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</si>
  <si>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</si>
  <si>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Общегосударственные вопросы</t>
  </si>
  <si>
    <t>0300</t>
  </si>
  <si>
    <t>0400</t>
  </si>
  <si>
    <t>0700</t>
  </si>
  <si>
    <t>1000</t>
  </si>
  <si>
    <t>1100</t>
  </si>
  <si>
    <t>ВСЕГО РАСХОДОВ</t>
  </si>
  <si>
    <t xml:space="preserve"> 1 00 00000 00 0000 000</t>
  </si>
  <si>
    <t xml:space="preserve"> 1 01 01000 00  0000 110</t>
  </si>
  <si>
    <t xml:space="preserve"> 1 01 02000 01 0000 110</t>
  </si>
  <si>
    <t xml:space="preserve"> 1 03 02000 01 0000 110</t>
  </si>
  <si>
    <t xml:space="preserve"> 1 05 00000 00 0000 000</t>
  </si>
  <si>
    <t xml:space="preserve"> 1 05 03000 01 0000 110</t>
  </si>
  <si>
    <t xml:space="preserve"> 1 06 02000 02 0000 110</t>
  </si>
  <si>
    <t xml:space="preserve"> 1 09 00000 00 0000 000</t>
  </si>
  <si>
    <t xml:space="preserve"> 1 11 0000 00 0000 000</t>
  </si>
  <si>
    <t xml:space="preserve"> 1 12 00000 00 0000 000</t>
  </si>
  <si>
    <t xml:space="preserve"> 1 13 00000 00 0000 000</t>
  </si>
  <si>
    <t xml:space="preserve"> 1 14 00000 00 0000 000</t>
  </si>
  <si>
    <t xml:space="preserve"> 1 16 00000 00 0000 000</t>
  </si>
  <si>
    <t>Штрафы санкции, возмещение ущерба</t>
  </si>
  <si>
    <t xml:space="preserve"> 1 17 00000 00 0000 000</t>
  </si>
  <si>
    <t xml:space="preserve"> 2 00 00000 00 0000 000</t>
  </si>
  <si>
    <t xml:space="preserve"> 2 02 00000 00 0000 000</t>
  </si>
  <si>
    <t>Безвозмездные перечисления от бюджетов других уровней:</t>
  </si>
  <si>
    <t>- дотации на выравнивание уровня бюджетной обеспеченности</t>
  </si>
  <si>
    <t>Профицит бюджета (+), дефицит (-)</t>
  </si>
  <si>
    <t>1 18 00000 00 0000 000</t>
  </si>
  <si>
    <t xml:space="preserve">1 19 00000 00 0000 000 </t>
  </si>
  <si>
    <t>Возврат остатков субсидий и субвенций прошлых лет</t>
  </si>
  <si>
    <t>Доходы от возврата субсидий и субвенций прошлых лет</t>
  </si>
  <si>
    <t>1 08 00000 00 0000 000</t>
  </si>
  <si>
    <t>Задолженность по отмененным налогам, сборам и иным обязательным платежам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</si>
  <si>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</si>
  <si>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</si>
  <si>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</si>
  <si>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Единый  сельскохозяйственный налог</t>
  </si>
  <si>
    <t>Налог на имущество организаций</t>
  </si>
  <si>
    <t>Государственная пошлина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</si>
  <si>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</si>
  <si>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налогообложения</t>
  </si>
  <si>
    <t>2 02 03000 00 0000 151</t>
  </si>
  <si>
    <t>2 02 04000 00 0000 151</t>
  </si>
  <si>
    <t>Изменение остатков средств на счетах по учету средств бюджетов</t>
  </si>
  <si>
    <t xml:space="preserve">Уменьшение остатков средств бюджетов </t>
  </si>
  <si>
    <t>000 01 05 00 00 00 0000</t>
  </si>
  <si>
    <t>000  01 05 00 00 00 0000</t>
  </si>
  <si>
    <t>Источники финансирования дефицита районного бюджета:</t>
  </si>
  <si>
    <t xml:space="preserve"> 2 02 01001 05 0000 151</t>
  </si>
  <si>
    <t>2 03 05000 00 0000 180</t>
  </si>
  <si>
    <t>Прочие безвозмездные поступления в бюджет района</t>
  </si>
  <si>
    <t xml:space="preserve"> 207 05000 05 0000 180</t>
  </si>
  <si>
    <t>% исп.</t>
  </si>
  <si>
    <t>Добавка +</t>
  </si>
  <si>
    <t>Увеличение остатков средств бюджетов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</si>
  <si>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</si>
  <si>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</si>
  <si>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Единый налог на вмененный доход  для отдельных видов деятельности </t>
  </si>
  <si>
    <t>1200</t>
  </si>
  <si>
    <t>1400</t>
  </si>
  <si>
    <t>Средства массовой информации</t>
  </si>
  <si>
    <t xml:space="preserve">Физическая культура и спорт </t>
  </si>
  <si>
    <t>0200</t>
  </si>
  <si>
    <t xml:space="preserve">Национальная оборона </t>
  </si>
  <si>
    <t xml:space="preserve">-дотация на поддержку мер по обеспечению сбалансированности бюджетов </t>
  </si>
  <si>
    <t>202 02000 00 0000 151</t>
  </si>
  <si>
    <t xml:space="preserve"> 202 01003  05  0000  151</t>
  </si>
  <si>
    <t>219  05000  05  0000  151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</si>
  <si>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</si>
  <si>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Федерацииот возврата бюджетами бюджетной системы Российской Федерации и организациями  остатков субсидий, субвенций и иных межбюджетных трансфертов , имеющих целевое назначение , прошлых лет</t>
  </si>
  <si>
    <t>Налог, взимаемый в связи с применением патентной системы налогообложения,</t>
  </si>
  <si>
    <t>105 04000 02 0000 110</t>
  </si>
  <si>
    <t xml:space="preserve"> 1 06 06000  05 0000 110</t>
  </si>
  <si>
    <t>0600</t>
  </si>
  <si>
    <t>Охрана окружающей среды</t>
  </si>
  <si>
    <t>Культура, кинематография</t>
  </si>
  <si>
    <t>218  00000  00  0000  000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</si>
  <si>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</si>
  <si>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</si>
  <si>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 Безвозмездные поступления</t>
  </si>
  <si>
    <t xml:space="preserve"> РАСХОДЫ</t>
  </si>
  <si>
    <t xml:space="preserve">Земельный налог </t>
  </si>
  <si>
    <t>Оценка ожидаемого исполнения   районного  бюджета за 2021 год</t>
  </si>
  <si>
    <t>Уточненный план на 2021 год</t>
  </si>
  <si>
    <t>Исполнено на 01.11.2021 г.</t>
  </si>
  <si>
    <t>Ожидаемое исполнение за 2021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</si>
</sst>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#,##0.0"/>
    <numFmt numFmtId="182" formatCode="#,##0.00&quot;р.&quot;"/>
    <numFmt numFmtId="183" formatCode="00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%"/>
    <numFmt numFmtId="193" formatCode="_-* #,##0.0_р_._-;\-* #,##0.0_р_._-;_-* &quot;-&quot;??_р_._-;_-@_-"/>
    <numFmt numFmtId="194" formatCode="_-* #,##0_р_._-;\-* #,##0_р_._-;_-* &quot;-&quot;??_р_._-;_-@_-"/>
    <numFmt numFmtId="195" formatCode="_-* #,##0.000_р_._-;\-* #,##0.000_р_._-;_-* &quot;-&quot;??_р_._-;_-@_-"/>
    <numFmt numFmtId="196" formatCode="#,##0.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#,##0.0000"/>
    <numFmt numFmtId="201" formatCode="_-* #,##0.000000_р_._-;\-* #,##0.000000_р_._-;_-* &quot;-&quot;????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Border="1" applyAlignment="1">
      <alignment horizontal="centerContinuous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/>
    </xf>
    <xf numFmtId="194" fontId="6" fillId="0" borderId="10" xfId="61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1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left" vertical="center"/>
      <protection/>
    </xf>
    <xf numFmtId="194" fontId="9" fillId="0" borderId="10" xfId="61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53" applyNumberFormat="1" applyFont="1" applyFill="1" applyBorder="1" applyAlignment="1">
      <alignment horizontal="left" vertical="center" wrapText="1"/>
      <protection/>
    </xf>
    <xf numFmtId="49" fontId="11" fillId="0" borderId="10" xfId="53" applyNumberFormat="1" applyFont="1" applyFill="1" applyBorder="1" applyAlignment="1">
      <alignment horizontal="left" vertical="center" wrapText="1"/>
      <protection/>
    </xf>
    <xf numFmtId="1" fontId="15" fillId="0" borderId="10" xfId="0" applyNumberFormat="1" applyFont="1" applyFill="1" applyBorder="1" applyAlignment="1">
      <alignment horizontal="center" vertical="center" wrapText="1"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53" applyFont="1" applyFill="1" applyBorder="1">
      <alignment/>
      <protection/>
    </xf>
    <xf numFmtId="0" fontId="10" fillId="0" borderId="0" xfId="53" applyFont="1" applyFill="1" applyBorder="1" applyAlignment="1">
      <alignment horizontal="center"/>
      <protection/>
    </xf>
    <xf numFmtId="198" fontId="9" fillId="0" borderId="10" xfId="53" applyNumberFormat="1" applyFont="1" applyFill="1" applyBorder="1">
      <alignment/>
      <protection/>
    </xf>
    <xf numFmtId="194" fontId="9" fillId="0" borderId="0" xfId="53" applyNumberFormat="1" applyFont="1" applyFill="1" applyBorder="1">
      <alignment/>
      <protection/>
    </xf>
    <xf numFmtId="0" fontId="9" fillId="0" borderId="0" xfId="53" applyFont="1" applyFill="1" applyBorder="1">
      <alignment/>
      <protection/>
    </xf>
    <xf numFmtId="198" fontId="19" fillId="0" borderId="10" xfId="53" applyNumberFormat="1" applyFont="1" applyFill="1" applyBorder="1">
      <alignment/>
      <protection/>
    </xf>
    <xf numFmtId="194" fontId="19" fillId="0" borderId="0" xfId="53" applyNumberFormat="1" applyFont="1" applyFill="1" applyBorder="1">
      <alignment/>
      <protection/>
    </xf>
    <xf numFmtId="0" fontId="19" fillId="0" borderId="0" xfId="53" applyFont="1" applyFill="1" applyBorder="1">
      <alignment/>
      <protection/>
    </xf>
    <xf numFmtId="0" fontId="20" fillId="0" borderId="0" xfId="53" applyFont="1" applyFill="1" applyBorder="1">
      <alignment/>
      <protection/>
    </xf>
    <xf numFmtId="1" fontId="9" fillId="0" borderId="10" xfId="53" applyNumberFormat="1" applyFont="1" applyFill="1" applyBorder="1">
      <alignment/>
      <protection/>
    </xf>
    <xf numFmtId="1" fontId="6" fillId="0" borderId="11" xfId="53" applyNumberFormat="1" applyFont="1" applyFill="1" applyBorder="1">
      <alignment/>
      <protection/>
    </xf>
    <xf numFmtId="1" fontId="6" fillId="0" borderId="11" xfId="53" applyNumberFormat="1" applyFont="1" applyFill="1" applyBorder="1" applyAlignment="1">
      <alignment horizontal="right" vertical="center"/>
      <protection/>
    </xf>
    <xf numFmtId="1" fontId="6" fillId="0" borderId="0" xfId="53" applyNumberFormat="1" applyFont="1" applyFill="1" applyBorder="1">
      <alignment/>
      <protection/>
    </xf>
    <xf numFmtId="1" fontId="6" fillId="0" borderId="0" xfId="53" applyNumberFormat="1" applyFont="1" applyFill="1" applyBorder="1" applyAlignment="1">
      <alignment horizontal="righ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171" fontId="6" fillId="0" borderId="0" xfId="53" applyNumberFormat="1" applyFont="1" applyFill="1" applyBorder="1">
      <alignment/>
      <protection/>
    </xf>
    <xf numFmtId="171" fontId="19" fillId="0" borderId="0" xfId="53" applyNumberFormat="1" applyFont="1" applyFill="1" applyBorder="1">
      <alignment/>
      <protection/>
    </xf>
    <xf numFmtId="194" fontId="6" fillId="0" borderId="0" xfId="53" applyNumberFormat="1" applyFont="1" applyFill="1" applyBorder="1">
      <alignment/>
      <protection/>
    </xf>
    <xf numFmtId="0" fontId="10" fillId="0" borderId="12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1" fillId="0" borderId="10" xfId="53" applyNumberFormat="1" applyFont="1" applyFill="1" applyBorder="1" applyAlignment="1">
      <alignment vertical="center" wrapText="1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198" fontId="9" fillId="0" borderId="0" xfId="53" applyNumberFormat="1" applyFont="1" applyFill="1" applyBorder="1">
      <alignment/>
      <protection/>
    </xf>
    <xf numFmtId="0" fontId="4" fillId="0" borderId="0" xfId="0" applyFont="1" applyBorder="1" applyAlignment="1">
      <alignment horizontal="right" wrapText="1"/>
    </xf>
    <xf numFmtId="171" fontId="20" fillId="0" borderId="0" xfId="53" applyNumberFormat="1" applyFont="1" applyFill="1" applyBorder="1">
      <alignment/>
      <protection/>
    </xf>
    <xf numFmtId="0" fontId="57" fillId="33" borderId="0" xfId="53" applyFont="1" applyFill="1" applyBorder="1">
      <alignment/>
      <protection/>
    </xf>
    <xf numFmtId="0" fontId="58" fillId="0" borderId="0" xfId="53" applyFont="1" applyFill="1" applyBorder="1">
      <alignment/>
      <protection/>
    </xf>
    <xf numFmtId="171" fontId="9" fillId="0" borderId="10" xfId="61" applyNumberFormat="1" applyFont="1" applyFill="1" applyBorder="1" applyAlignment="1">
      <alignment wrapText="1"/>
    </xf>
    <xf numFmtId="171" fontId="6" fillId="34" borderId="10" xfId="61" applyNumberFormat="1" applyFont="1" applyFill="1" applyBorder="1" applyAlignment="1">
      <alignment wrapText="1"/>
    </xf>
    <xf numFmtId="171" fontId="4" fillId="34" borderId="10" xfId="0" applyNumberFormat="1" applyFont="1" applyFill="1" applyBorder="1" applyAlignment="1">
      <alignment/>
    </xf>
    <xf numFmtId="171" fontId="9" fillId="34" borderId="10" xfId="61" applyNumberFormat="1" applyFont="1" applyFill="1" applyBorder="1" applyAlignment="1">
      <alignment wrapText="1"/>
    </xf>
    <xf numFmtId="171" fontId="6" fillId="0" borderId="10" xfId="61" applyNumberFormat="1" applyFont="1" applyFill="1" applyBorder="1" applyAlignment="1">
      <alignment wrapText="1"/>
    </xf>
    <xf numFmtId="171" fontId="4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 wrapText="1"/>
    </xf>
    <xf numFmtId="171" fontId="5" fillId="0" borderId="10" xfId="0" applyNumberFormat="1" applyFont="1" applyFill="1" applyBorder="1" applyAlignment="1">
      <alignment wrapText="1"/>
    </xf>
    <xf numFmtId="199" fontId="6" fillId="0" borderId="0" xfId="53" applyNumberFormat="1" applyFont="1" applyFill="1" applyBorder="1">
      <alignment/>
      <protection/>
    </xf>
    <xf numFmtId="43" fontId="6" fillId="0" borderId="0" xfId="53" applyNumberFormat="1" applyFont="1" applyFill="1" applyBorder="1">
      <alignment/>
      <protection/>
    </xf>
    <xf numFmtId="0" fontId="17" fillId="0" borderId="0" xfId="0" applyFont="1" applyBorder="1" applyAlignment="1">
      <alignment horizontal="center" vertical="center" wrapText="1"/>
    </xf>
    <xf numFmtId="1" fontId="10" fillId="0" borderId="11" xfId="53" applyNumberFormat="1" applyFont="1" applyFill="1" applyBorder="1" applyAlignment="1">
      <alignment horizontal="center" vertical="center"/>
      <protection/>
    </xf>
    <xf numFmtId="1" fontId="10" fillId="0" borderId="13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конс 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2"/>
  <sheetViews>
    <sheetView tabSelected="1" view="pageBreakPreview" zoomScale="82" zoomScaleNormal="90" zoomScaleSheetLayoutView="82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40" sqref="F40"/>
    </sheetView>
  </sheetViews>
  <sheetFormatPr defaultColWidth="9.00390625" defaultRowHeight="12.75"/>
  <cols>
    <col min="1" max="1" width="23.75390625" style="38" customWidth="1"/>
    <col min="2" max="2" width="63.625" style="26" customWidth="1"/>
    <col min="3" max="3" width="14.75390625" style="26" customWidth="1"/>
    <col min="4" max="4" width="14.25390625" style="40" customWidth="1"/>
    <col min="5" max="5" width="8.00390625" style="40" hidden="1" customWidth="1"/>
    <col min="6" max="6" width="16.125" style="26" customWidth="1"/>
    <col min="7" max="7" width="19.25390625" style="26" hidden="1" customWidth="1"/>
    <col min="8" max="8" width="21.625" style="26" customWidth="1"/>
    <col min="9" max="9" width="14.75390625" style="26" bestFit="1" customWidth="1"/>
    <col min="10" max="16384" width="9.125" style="26" customWidth="1"/>
  </cols>
  <sheetData>
    <row r="1" spans="1:6" ht="52.5" customHeight="1">
      <c r="A1" s="64" t="s">
        <v>100</v>
      </c>
      <c r="B1" s="64"/>
      <c r="C1" s="64"/>
      <c r="D1" s="64"/>
      <c r="E1" s="64"/>
      <c r="F1" s="64"/>
    </row>
    <row r="2" spans="1:6" ht="40.5" customHeight="1">
      <c r="A2" s="1"/>
      <c r="B2" s="1"/>
      <c r="C2" s="1"/>
      <c r="D2" s="1"/>
      <c r="E2" s="1"/>
      <c r="F2" s="50" t="s">
        <v>2</v>
      </c>
    </row>
    <row r="3" spans="1:7" ht="24" customHeight="1">
      <c r="A3" s="65" t="s">
        <v>3</v>
      </c>
      <c r="B3" s="69" t="s">
        <v>5</v>
      </c>
      <c r="C3" s="68" t="s">
        <v>101</v>
      </c>
      <c r="D3" s="68" t="s">
        <v>102</v>
      </c>
      <c r="E3" s="46"/>
      <c r="F3" s="68" t="s">
        <v>103</v>
      </c>
      <c r="G3" s="44"/>
    </row>
    <row r="4" spans="1:7" ht="47.25" customHeight="1">
      <c r="A4" s="66"/>
      <c r="B4" s="70"/>
      <c r="C4" s="68"/>
      <c r="D4" s="68"/>
      <c r="E4" s="2" t="s">
        <v>70</v>
      </c>
      <c r="F4" s="68"/>
      <c r="G4" s="45" t="s">
        <v>71</v>
      </c>
    </row>
    <row r="5" spans="1:88" s="27" customFormat="1" ht="12" customHeight="1">
      <c r="A5" s="3">
        <v>1</v>
      </c>
      <c r="B5" s="4">
        <v>2</v>
      </c>
      <c r="C5" s="2">
        <v>3</v>
      </c>
      <c r="D5" s="2">
        <v>4</v>
      </c>
      <c r="E5" s="2"/>
      <c r="F5" s="2">
        <v>5</v>
      </c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</row>
    <row r="6" spans="1:88" s="30" customFormat="1" ht="15.75" customHeight="1">
      <c r="A6" s="11" t="s">
        <v>25</v>
      </c>
      <c r="B6" s="12" t="s">
        <v>95</v>
      </c>
      <c r="C6" s="54">
        <f>SUM(C7:C25)</f>
        <v>467215.898</v>
      </c>
      <c r="D6" s="54">
        <f>SUM(D7:D25)</f>
        <v>555748.11482</v>
      </c>
      <c r="E6" s="54">
        <f>D6*100/C6</f>
        <v>118.94888791220029</v>
      </c>
      <c r="F6" s="54">
        <f>SUM(F7:F25)</f>
        <v>596219.8979999999</v>
      </c>
      <c r="G6" s="28">
        <f>SUM(G7:G25)</f>
        <v>129004</v>
      </c>
      <c r="H6" s="49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</row>
    <row r="7" spans="1:88" s="33" customFormat="1" ht="15" customHeight="1">
      <c r="A7" s="14" t="s">
        <v>26</v>
      </c>
      <c r="B7" s="15" t="s">
        <v>51</v>
      </c>
      <c r="C7" s="55">
        <v>4600</v>
      </c>
      <c r="D7" s="56">
        <v>5487.75753</v>
      </c>
      <c r="E7" s="57"/>
      <c r="F7" s="56">
        <v>5872</v>
      </c>
      <c r="G7" s="31">
        <f>F7-C7</f>
        <v>1272</v>
      </c>
      <c r="H7" s="32"/>
      <c r="I7" s="42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</row>
    <row r="8" spans="1:8" s="33" customFormat="1" ht="15" customHeight="1">
      <c r="A8" s="14" t="s">
        <v>27</v>
      </c>
      <c r="B8" s="15" t="s">
        <v>52</v>
      </c>
      <c r="C8" s="55">
        <v>220000</v>
      </c>
      <c r="D8" s="56">
        <v>330589.10617</v>
      </c>
      <c r="E8" s="57"/>
      <c r="F8" s="56">
        <v>350000</v>
      </c>
      <c r="G8" s="31">
        <f aca="true" t="shared" si="0" ref="G8:G25">F8-C8</f>
        <v>130000</v>
      </c>
      <c r="H8" s="32"/>
    </row>
    <row r="9" spans="1:8" s="33" customFormat="1" ht="30" customHeight="1">
      <c r="A9" s="14" t="s">
        <v>28</v>
      </c>
      <c r="B9" s="15" t="s">
        <v>53</v>
      </c>
      <c r="C9" s="55">
        <v>219.36</v>
      </c>
      <c r="D9" s="55">
        <v>183.01466</v>
      </c>
      <c r="E9" s="57"/>
      <c r="F9" s="56">
        <f>C9</f>
        <v>219.36</v>
      </c>
      <c r="G9" s="31">
        <f t="shared" si="0"/>
        <v>0</v>
      </c>
      <c r="H9" s="52"/>
    </row>
    <row r="10" spans="1:7" s="33" customFormat="1" ht="15" customHeight="1">
      <c r="A10" s="14" t="s">
        <v>29</v>
      </c>
      <c r="B10" s="15" t="s">
        <v>58</v>
      </c>
      <c r="C10" s="58">
        <v>8700</v>
      </c>
      <c r="D10" s="59">
        <v>6056.04546</v>
      </c>
      <c r="E10" s="54"/>
      <c r="F10" s="56">
        <v>6378</v>
      </c>
      <c r="G10" s="31">
        <f t="shared" si="0"/>
        <v>-2322</v>
      </c>
    </row>
    <row r="11" spans="1:7" s="33" customFormat="1" ht="15" customHeight="1">
      <c r="A11" s="14" t="s">
        <v>29</v>
      </c>
      <c r="B11" s="15" t="s">
        <v>75</v>
      </c>
      <c r="C11" s="58">
        <v>500</v>
      </c>
      <c r="D11" s="59">
        <v>434.72449</v>
      </c>
      <c r="E11" s="54"/>
      <c r="F11" s="56">
        <v>462</v>
      </c>
      <c r="G11" s="31">
        <f t="shared" si="0"/>
        <v>-38</v>
      </c>
    </row>
    <row r="12" spans="1:8" s="33" customFormat="1" ht="15.75">
      <c r="A12" s="14" t="s">
        <v>30</v>
      </c>
      <c r="B12" s="15" t="s">
        <v>54</v>
      </c>
      <c r="C12" s="58">
        <v>150000</v>
      </c>
      <c r="D12" s="59">
        <v>148626.7862</v>
      </c>
      <c r="E12" s="54"/>
      <c r="F12" s="56">
        <v>148627</v>
      </c>
      <c r="G12" s="31">
        <f t="shared" si="0"/>
        <v>-1373</v>
      </c>
      <c r="H12" s="42"/>
    </row>
    <row r="13" spans="1:8" s="33" customFormat="1" ht="30">
      <c r="A13" s="14" t="s">
        <v>89</v>
      </c>
      <c r="B13" s="15" t="s">
        <v>88</v>
      </c>
      <c r="C13" s="58">
        <v>173</v>
      </c>
      <c r="D13" s="58">
        <v>123.49375</v>
      </c>
      <c r="E13" s="58">
        <v>209</v>
      </c>
      <c r="F13" s="56">
        <v>149</v>
      </c>
      <c r="G13" s="31">
        <f t="shared" si="0"/>
        <v>-24</v>
      </c>
      <c r="H13" s="32"/>
    </row>
    <row r="14" spans="1:7" ht="15.75">
      <c r="A14" s="14" t="s">
        <v>31</v>
      </c>
      <c r="B14" s="15" t="s">
        <v>55</v>
      </c>
      <c r="C14" s="58">
        <v>67200</v>
      </c>
      <c r="D14" s="58">
        <v>50541.30848</v>
      </c>
      <c r="E14" s="54"/>
      <c r="F14" s="56">
        <v>67716</v>
      </c>
      <c r="G14" s="31">
        <f t="shared" si="0"/>
        <v>516</v>
      </c>
    </row>
    <row r="15" spans="1:7" s="33" customFormat="1" ht="15.75">
      <c r="A15" s="14" t="s">
        <v>90</v>
      </c>
      <c r="B15" s="16" t="s">
        <v>99</v>
      </c>
      <c r="C15" s="58">
        <v>150</v>
      </c>
      <c r="D15" s="59">
        <v>161.43711</v>
      </c>
      <c r="E15" s="54"/>
      <c r="F15" s="56">
        <v>178</v>
      </c>
      <c r="G15" s="31">
        <f t="shared" si="0"/>
        <v>28</v>
      </c>
    </row>
    <row r="16" spans="1:7" s="33" customFormat="1" ht="15" customHeight="1">
      <c r="A16" s="14" t="s">
        <v>49</v>
      </c>
      <c r="B16" s="15" t="s">
        <v>56</v>
      </c>
      <c r="C16" s="58">
        <v>260</v>
      </c>
      <c r="D16" s="59">
        <v>218.9812</v>
      </c>
      <c r="E16" s="54"/>
      <c r="F16" s="56">
        <v>260</v>
      </c>
      <c r="G16" s="31">
        <f t="shared" si="0"/>
        <v>0</v>
      </c>
    </row>
    <row r="17" spans="1:7" ht="30">
      <c r="A17" s="14" t="s">
        <v>32</v>
      </c>
      <c r="B17" s="15" t="s">
        <v>50</v>
      </c>
      <c r="C17" s="58"/>
      <c r="D17" s="60"/>
      <c r="E17" s="60">
        <v>-12.88937</v>
      </c>
      <c r="F17" s="56"/>
      <c r="G17" s="31"/>
    </row>
    <row r="18" spans="1:7" ht="30">
      <c r="A18" s="14" t="s">
        <v>33</v>
      </c>
      <c r="B18" s="15" t="s">
        <v>15</v>
      </c>
      <c r="C18" s="58">
        <v>5149.452</v>
      </c>
      <c r="D18" s="58">
        <v>4206.67686</v>
      </c>
      <c r="E18" s="54"/>
      <c r="F18" s="56">
        <f>C18</f>
        <v>5149.452</v>
      </c>
      <c r="G18" s="31">
        <f t="shared" si="0"/>
        <v>0</v>
      </c>
    </row>
    <row r="19" spans="1:7" ht="15.75">
      <c r="A19" s="14" t="s">
        <v>34</v>
      </c>
      <c r="B19" s="15" t="s">
        <v>16</v>
      </c>
      <c r="C19" s="58">
        <v>406.44</v>
      </c>
      <c r="D19" s="59">
        <v>395.31637</v>
      </c>
      <c r="E19" s="54"/>
      <c r="F19" s="56">
        <f>C19</f>
        <v>406.44</v>
      </c>
      <c r="G19" s="31">
        <f t="shared" si="0"/>
        <v>0</v>
      </c>
    </row>
    <row r="20" spans="1:8" ht="15" customHeight="1">
      <c r="A20" s="14" t="s">
        <v>35</v>
      </c>
      <c r="B20" s="15" t="s">
        <v>96</v>
      </c>
      <c r="C20" s="58">
        <v>6102.646</v>
      </c>
      <c r="D20" s="59">
        <v>4320.19537</v>
      </c>
      <c r="E20" s="54"/>
      <c r="F20" s="56">
        <f>C20</f>
        <v>6102.646</v>
      </c>
      <c r="G20" s="31">
        <f>F20-C20</f>
        <v>0</v>
      </c>
      <c r="H20" s="41"/>
    </row>
    <row r="21" spans="1:8" s="34" customFormat="1" ht="15.75">
      <c r="A21" s="14" t="s">
        <v>36</v>
      </c>
      <c r="B21" s="15" t="s">
        <v>57</v>
      </c>
      <c r="C21" s="58">
        <v>1700</v>
      </c>
      <c r="D21" s="58">
        <v>3842.71754</v>
      </c>
      <c r="E21" s="54"/>
      <c r="F21" s="56">
        <v>3900</v>
      </c>
      <c r="G21" s="31">
        <f t="shared" si="0"/>
        <v>2200</v>
      </c>
      <c r="H21" s="51"/>
    </row>
    <row r="22" spans="1:8" ht="15.75">
      <c r="A22" s="14" t="s">
        <v>37</v>
      </c>
      <c r="B22" s="15" t="s">
        <v>38</v>
      </c>
      <c r="C22" s="58">
        <v>2055</v>
      </c>
      <c r="D22" s="59">
        <v>560.55363</v>
      </c>
      <c r="E22" s="54"/>
      <c r="F22" s="56">
        <v>800</v>
      </c>
      <c r="G22" s="31">
        <f t="shared" si="0"/>
        <v>-1255</v>
      </c>
      <c r="H22" s="41"/>
    </row>
    <row r="23" spans="1:7" ht="15.75">
      <c r="A23" s="14" t="s">
        <v>39</v>
      </c>
      <c r="B23" s="15" t="s">
        <v>17</v>
      </c>
      <c r="C23" s="58"/>
      <c r="D23" s="58"/>
      <c r="E23" s="58"/>
      <c r="F23" s="56"/>
      <c r="G23" s="31">
        <f t="shared" si="0"/>
        <v>0</v>
      </c>
    </row>
    <row r="24" spans="1:7" s="33" customFormat="1" ht="15.75" hidden="1">
      <c r="A24" s="14" t="s">
        <v>45</v>
      </c>
      <c r="B24" s="15" t="s">
        <v>48</v>
      </c>
      <c r="C24" s="58"/>
      <c r="D24" s="58"/>
      <c r="E24" s="58"/>
      <c r="F24" s="58"/>
      <c r="G24" s="31">
        <f t="shared" si="0"/>
        <v>0</v>
      </c>
    </row>
    <row r="25" spans="1:7" s="33" customFormat="1" ht="15.75" hidden="1">
      <c r="A25" s="14" t="s">
        <v>46</v>
      </c>
      <c r="B25" s="15" t="s">
        <v>47</v>
      </c>
      <c r="C25" s="58"/>
      <c r="D25" s="58"/>
      <c r="E25" s="58"/>
      <c r="F25" s="58"/>
      <c r="G25" s="31">
        <f t="shared" si="0"/>
        <v>0</v>
      </c>
    </row>
    <row r="26" spans="1:7" s="30" customFormat="1" ht="15.75">
      <c r="A26" s="17" t="s">
        <v>40</v>
      </c>
      <c r="B26" s="18" t="s">
        <v>97</v>
      </c>
      <c r="C26" s="54">
        <f>C27+C34+C36+C35</f>
        <v>238291.38182</v>
      </c>
      <c r="D26" s="54">
        <f>D27+D34+D36+D35</f>
        <v>195181.96705</v>
      </c>
      <c r="E26" s="54">
        <f>E27+E34+E36+E33</f>
        <v>0</v>
      </c>
      <c r="F26" s="54">
        <f>F27+F34+F36+F35</f>
        <v>238291.38182</v>
      </c>
      <c r="G26" s="29"/>
    </row>
    <row r="27" spans="1:7" ht="15.75">
      <c r="A27" s="14" t="s">
        <v>41</v>
      </c>
      <c r="B27" s="47" t="s">
        <v>42</v>
      </c>
      <c r="C27" s="58">
        <f>C28+C29+C30+C31+C32</f>
        <v>236755.62834</v>
      </c>
      <c r="D27" s="58">
        <f>D28+D29+D30+D31+D32</f>
        <v>193646.21357</v>
      </c>
      <c r="E27" s="58">
        <f>E28+E29+E30+E31+E32</f>
        <v>0</v>
      </c>
      <c r="F27" s="58">
        <f>F28+F29+F30+F31+F32</f>
        <v>236755.62834</v>
      </c>
      <c r="G27" s="6">
        <f>G28+G29+G30+G31+G32</f>
        <v>0</v>
      </c>
    </row>
    <row r="28" spans="1:6" ht="15.75">
      <c r="A28" s="14" t="s">
        <v>66</v>
      </c>
      <c r="B28" s="48" t="s">
        <v>43</v>
      </c>
      <c r="C28" s="58">
        <v>66196</v>
      </c>
      <c r="D28" s="59">
        <v>55158</v>
      </c>
      <c r="E28" s="58"/>
      <c r="F28" s="58">
        <f>C28</f>
        <v>66196</v>
      </c>
    </row>
    <row r="29" spans="1:6" ht="30">
      <c r="A29" s="14" t="s">
        <v>84</v>
      </c>
      <c r="B29" s="48" t="s">
        <v>82</v>
      </c>
      <c r="C29" s="58">
        <v>3086.8</v>
      </c>
      <c r="D29" s="58">
        <v>2579.8</v>
      </c>
      <c r="E29" s="58"/>
      <c r="F29" s="58">
        <f>C29</f>
        <v>3086.8</v>
      </c>
    </row>
    <row r="30" spans="1:6" s="33" customFormat="1" ht="30">
      <c r="A30" s="14" t="s">
        <v>83</v>
      </c>
      <c r="B30" s="48" t="s">
        <v>0</v>
      </c>
      <c r="C30" s="59">
        <v>15704.33806</v>
      </c>
      <c r="D30" s="59">
        <v>10872.56975</v>
      </c>
      <c r="E30" s="58"/>
      <c r="F30" s="58">
        <f>C30</f>
        <v>15704.33806</v>
      </c>
    </row>
    <row r="31" spans="1:6" s="33" customFormat="1" ht="30">
      <c r="A31" s="14" t="s">
        <v>59</v>
      </c>
      <c r="B31" s="48" t="s">
        <v>1</v>
      </c>
      <c r="C31" s="59">
        <v>146995.67328</v>
      </c>
      <c r="D31" s="59">
        <v>121287.01426</v>
      </c>
      <c r="E31" s="58"/>
      <c r="F31" s="58">
        <f>C31</f>
        <v>146995.67328</v>
      </c>
    </row>
    <row r="32" spans="1:6" s="33" customFormat="1" ht="15.75">
      <c r="A32" s="14" t="s">
        <v>60</v>
      </c>
      <c r="B32" s="48" t="s">
        <v>73</v>
      </c>
      <c r="C32" s="59">
        <v>4772.817</v>
      </c>
      <c r="D32" s="59">
        <v>3748.82956</v>
      </c>
      <c r="E32" s="58"/>
      <c r="F32" s="58">
        <f>C32</f>
        <v>4772.817</v>
      </c>
    </row>
    <row r="33" spans="1:6" s="33" customFormat="1" ht="30" hidden="1">
      <c r="A33" s="14" t="s">
        <v>67</v>
      </c>
      <c r="B33" s="48" t="s">
        <v>74</v>
      </c>
      <c r="C33" s="58"/>
      <c r="D33" s="58"/>
      <c r="E33" s="58"/>
      <c r="F33" s="59">
        <f>C33</f>
        <v>0</v>
      </c>
    </row>
    <row r="34" spans="1:8" ht="15.75">
      <c r="A34" s="14" t="s">
        <v>69</v>
      </c>
      <c r="B34" s="47" t="s">
        <v>68</v>
      </c>
      <c r="C34" s="58">
        <v>1700</v>
      </c>
      <c r="D34" s="58">
        <v>1700</v>
      </c>
      <c r="E34" s="58"/>
      <c r="F34" s="59">
        <v>1700</v>
      </c>
      <c r="H34" s="53"/>
    </row>
    <row r="35" spans="1:8" ht="75" hidden="1">
      <c r="A35" s="14" t="s">
        <v>94</v>
      </c>
      <c r="B35" s="15" t="s">
        <v>87</v>
      </c>
      <c r="C35" s="58"/>
      <c r="D35" s="58"/>
      <c r="E35" s="58"/>
      <c r="F35" s="59">
        <f>C35</f>
        <v>0</v>
      </c>
      <c r="H35" s="63">
        <f>F37+C53-F51</f>
        <v>0</v>
      </c>
    </row>
    <row r="36" spans="1:6" ht="51" customHeight="1">
      <c r="A36" s="14" t="s">
        <v>85</v>
      </c>
      <c r="B36" s="15" t="s">
        <v>86</v>
      </c>
      <c r="C36" s="58">
        <v>-164.24652</v>
      </c>
      <c r="D36" s="59">
        <v>-164.24652</v>
      </c>
      <c r="E36" s="58"/>
      <c r="F36" s="59">
        <f>D36</f>
        <v>-164.24652</v>
      </c>
    </row>
    <row r="37" spans="1:8" ht="15.75">
      <c r="A37" s="19" t="s">
        <v>4</v>
      </c>
      <c r="B37" s="20"/>
      <c r="C37" s="54">
        <f>C26+C6</f>
        <v>705507.27982</v>
      </c>
      <c r="D37" s="54">
        <f>D26+D6</f>
        <v>750930.08187</v>
      </c>
      <c r="E37" s="54">
        <f>E26+E6</f>
        <v>118.94888791220029</v>
      </c>
      <c r="F37" s="54">
        <f>F26+F6</f>
        <v>834511.2798199999</v>
      </c>
      <c r="H37" s="62"/>
    </row>
    <row r="38" spans="1:6" ht="15.75">
      <c r="A38" s="19"/>
      <c r="B38" s="20" t="s">
        <v>98</v>
      </c>
      <c r="C38" s="54"/>
      <c r="D38" s="54"/>
      <c r="E38" s="54"/>
      <c r="F38" s="54"/>
    </row>
    <row r="39" spans="1:6" ht="15.75">
      <c r="A39" s="21" t="s">
        <v>6</v>
      </c>
      <c r="B39" s="22" t="s">
        <v>18</v>
      </c>
      <c r="C39" s="59">
        <v>135742.70026</v>
      </c>
      <c r="D39" s="59">
        <v>87012.80564</v>
      </c>
      <c r="E39" s="58"/>
      <c r="F39" s="59">
        <f>C39+59004</f>
        <v>194746.70026</v>
      </c>
    </row>
    <row r="40" spans="1:8" ht="15.75">
      <c r="A40" s="21" t="s">
        <v>80</v>
      </c>
      <c r="B40" s="22" t="s">
        <v>81</v>
      </c>
      <c r="C40" s="59">
        <v>627</v>
      </c>
      <c r="D40" s="59">
        <v>470.25</v>
      </c>
      <c r="E40" s="58"/>
      <c r="F40" s="59">
        <f aca="true" t="shared" si="1" ref="F40:F50">C40</f>
        <v>627</v>
      </c>
      <c r="H40" s="41"/>
    </row>
    <row r="41" spans="1:6" ht="15.75">
      <c r="A41" s="21" t="s">
        <v>19</v>
      </c>
      <c r="B41" s="22" t="s">
        <v>12</v>
      </c>
      <c r="C41" s="59">
        <v>5770.43536</v>
      </c>
      <c r="D41" s="59">
        <v>3781.64951</v>
      </c>
      <c r="E41" s="58"/>
      <c r="F41" s="59">
        <f t="shared" si="1"/>
        <v>5770.43536</v>
      </c>
    </row>
    <row r="42" spans="1:6" ht="15.75">
      <c r="A42" s="21" t="s">
        <v>20</v>
      </c>
      <c r="B42" s="22" t="s">
        <v>13</v>
      </c>
      <c r="C42" s="59">
        <v>142223.09074</v>
      </c>
      <c r="D42" s="59">
        <v>65823.87799</v>
      </c>
      <c r="E42" s="58"/>
      <c r="F42" s="59">
        <f t="shared" si="1"/>
        <v>142223.09074</v>
      </c>
    </row>
    <row r="43" spans="1:6" ht="15.75">
      <c r="A43" s="21" t="s">
        <v>7</v>
      </c>
      <c r="B43" s="22" t="s">
        <v>9</v>
      </c>
      <c r="C43" s="59">
        <v>215743.632</v>
      </c>
      <c r="D43" s="59">
        <v>66374.63238</v>
      </c>
      <c r="E43" s="58"/>
      <c r="F43" s="59">
        <f>C43+70000</f>
        <v>285743.632</v>
      </c>
    </row>
    <row r="44" spans="1:6" ht="15.75">
      <c r="A44" s="21" t="s">
        <v>91</v>
      </c>
      <c r="B44" s="22" t="s">
        <v>92</v>
      </c>
      <c r="C44" s="59">
        <v>3500</v>
      </c>
      <c r="D44" s="59">
        <v>120.752</v>
      </c>
      <c r="E44" s="58"/>
      <c r="F44" s="59">
        <f t="shared" si="1"/>
        <v>3500</v>
      </c>
    </row>
    <row r="45" spans="1:6" ht="15.75">
      <c r="A45" s="21" t="s">
        <v>21</v>
      </c>
      <c r="B45" s="22" t="s">
        <v>11</v>
      </c>
      <c r="C45" s="59">
        <v>267665.14146</v>
      </c>
      <c r="D45" s="59">
        <v>177870.77411</v>
      </c>
      <c r="E45" s="58"/>
      <c r="F45" s="59">
        <f t="shared" si="1"/>
        <v>267665.14146</v>
      </c>
    </row>
    <row r="46" spans="1:6" ht="15.75">
      <c r="A46" s="21" t="s">
        <v>8</v>
      </c>
      <c r="B46" s="22" t="s">
        <v>93</v>
      </c>
      <c r="C46" s="59">
        <v>57885.16347</v>
      </c>
      <c r="D46" s="59">
        <v>44940.85477</v>
      </c>
      <c r="E46" s="58"/>
      <c r="F46" s="59">
        <f t="shared" si="1"/>
        <v>57885.16347</v>
      </c>
    </row>
    <row r="47" spans="1:6" ht="15.75">
      <c r="A47" s="21" t="s">
        <v>22</v>
      </c>
      <c r="B47" s="22" t="s">
        <v>10</v>
      </c>
      <c r="C47" s="59">
        <v>24564.41928</v>
      </c>
      <c r="D47" s="59">
        <v>17477.12839</v>
      </c>
      <c r="E47" s="58"/>
      <c r="F47" s="59">
        <f t="shared" si="1"/>
        <v>24564.41928</v>
      </c>
    </row>
    <row r="48" spans="1:6" ht="15.75">
      <c r="A48" s="21" t="s">
        <v>23</v>
      </c>
      <c r="B48" s="22" t="s">
        <v>79</v>
      </c>
      <c r="C48" s="59">
        <v>23850.63634</v>
      </c>
      <c r="D48" s="59">
        <v>3395.47924</v>
      </c>
      <c r="E48" s="58"/>
      <c r="F48" s="59">
        <f t="shared" si="1"/>
        <v>23850.63634</v>
      </c>
    </row>
    <row r="49" spans="1:6" ht="15.75" hidden="1">
      <c r="A49" s="21" t="s">
        <v>76</v>
      </c>
      <c r="B49" s="22" t="s">
        <v>78</v>
      </c>
      <c r="C49" s="59"/>
      <c r="D49" s="59"/>
      <c r="E49" s="58"/>
      <c r="F49" s="59">
        <f t="shared" si="1"/>
        <v>0</v>
      </c>
    </row>
    <row r="50" spans="1:6" ht="15.75">
      <c r="A50" s="21" t="s">
        <v>77</v>
      </c>
      <c r="B50" s="22" t="s">
        <v>14</v>
      </c>
      <c r="C50" s="59">
        <v>83173.9</v>
      </c>
      <c r="D50" s="59">
        <v>48251.468</v>
      </c>
      <c r="E50" s="58"/>
      <c r="F50" s="59">
        <f t="shared" si="1"/>
        <v>83173.9</v>
      </c>
    </row>
    <row r="51" spans="1:9" ht="15.75">
      <c r="A51" s="19" t="s">
        <v>24</v>
      </c>
      <c r="B51" s="20"/>
      <c r="C51" s="54">
        <f>C39+C40+C41+C42+C43+C44+C45+C46+C47+C48+C49+C50</f>
        <v>960746.1189100001</v>
      </c>
      <c r="D51" s="54">
        <f>D39+D41+D42+D43+D45+D46+D47+D48+D49+D50+D40+D44</f>
        <v>515519.67202999996</v>
      </c>
      <c r="E51" s="54">
        <f>E39+E41+E42+E43+E45+E46+E47+E48+E49+E50+E40+E44</f>
        <v>0</v>
      </c>
      <c r="F51" s="54">
        <f>F39+F41+F42+F43+F45+F46+F47+F48+F49+F50+F40+F44</f>
        <v>1089750.11891</v>
      </c>
      <c r="G51" s="13" t="e">
        <f>G39+G41+G42+G43+G45+G46+#REF!+G47+G48+G49+G50+G40</f>
        <v>#REF!</v>
      </c>
      <c r="H51" s="43"/>
      <c r="I51" s="43"/>
    </row>
    <row r="52" spans="1:8" ht="31.5">
      <c r="A52" s="19" t="s">
        <v>44</v>
      </c>
      <c r="B52" s="20"/>
      <c r="C52" s="54">
        <f>C37-C51</f>
        <v>-255238.83909000002</v>
      </c>
      <c r="D52" s="54">
        <f>D37-D51</f>
        <v>235410.40984000004</v>
      </c>
      <c r="E52" s="54">
        <f>E37-E51</f>
        <v>118.94888791220029</v>
      </c>
      <c r="F52" s="54">
        <f>F37-F51</f>
        <v>-255238.83909000002</v>
      </c>
      <c r="H52" s="62"/>
    </row>
    <row r="53" spans="1:6" s="30" customFormat="1" ht="22.5" customHeight="1">
      <c r="A53" s="35"/>
      <c r="B53" s="22" t="s">
        <v>65</v>
      </c>
      <c r="C53" s="54">
        <f>C54</f>
        <v>255238.83909000002</v>
      </c>
      <c r="D53" s="54">
        <f>D54</f>
        <v>-235410.40984000004</v>
      </c>
      <c r="E53" s="54">
        <f>E54</f>
        <v>-118.94888791220029</v>
      </c>
      <c r="F53" s="54">
        <f>F54</f>
        <v>255238.83909000002</v>
      </c>
    </row>
    <row r="54" spans="1:7" ht="23.25" customHeight="1">
      <c r="A54" s="5" t="s">
        <v>63</v>
      </c>
      <c r="B54" s="8" t="s">
        <v>61</v>
      </c>
      <c r="C54" s="61">
        <f>C55+C56</f>
        <v>255238.83909000002</v>
      </c>
      <c r="D54" s="61">
        <f>D55+D56</f>
        <v>-235410.40984000004</v>
      </c>
      <c r="E54" s="61">
        <f>E55+E56</f>
        <v>-118.94888791220029</v>
      </c>
      <c r="F54" s="61">
        <f>F55+F56</f>
        <v>255238.83909000002</v>
      </c>
      <c r="G54" s="9"/>
    </row>
    <row r="55" spans="1:7" ht="22.5" customHeight="1">
      <c r="A55" s="5" t="s">
        <v>64</v>
      </c>
      <c r="B55" s="7" t="s">
        <v>72</v>
      </c>
      <c r="C55" s="59">
        <f>-C37</f>
        <v>-705507.27982</v>
      </c>
      <c r="D55" s="59">
        <f>-D37</f>
        <v>-750930.08187</v>
      </c>
      <c r="E55" s="59">
        <f>-E37</f>
        <v>-118.94888791220029</v>
      </c>
      <c r="F55" s="59">
        <f>-F37</f>
        <v>-834511.2798199999</v>
      </c>
      <c r="G55" s="59">
        <f>-G37</f>
        <v>0</v>
      </c>
    </row>
    <row r="56" spans="1:7" ht="27" customHeight="1">
      <c r="A56" s="5" t="s">
        <v>63</v>
      </c>
      <c r="B56" s="7" t="s">
        <v>62</v>
      </c>
      <c r="C56" s="59">
        <f>C51</f>
        <v>960746.1189100001</v>
      </c>
      <c r="D56" s="59">
        <f>D51</f>
        <v>515519.67202999996</v>
      </c>
      <c r="E56" s="59">
        <f>E51</f>
        <v>0</v>
      </c>
      <c r="F56" s="59">
        <f>F51</f>
        <v>1089750.11891</v>
      </c>
      <c r="G56" s="10"/>
    </row>
    <row r="57" spans="1:6" ht="15" customHeight="1" hidden="1">
      <c r="A57" s="23"/>
      <c r="B57" s="23"/>
      <c r="C57" s="36"/>
      <c r="D57" s="37"/>
      <c r="E57" s="37"/>
      <c r="F57" s="36"/>
    </row>
    <row r="58" spans="1:6" ht="15.75">
      <c r="A58" s="24"/>
      <c r="B58" s="24"/>
      <c r="C58" s="38"/>
      <c r="D58" s="39"/>
      <c r="E58" s="39"/>
      <c r="F58" s="38"/>
    </row>
    <row r="59" spans="1:6" ht="15.75">
      <c r="A59" s="25"/>
      <c r="B59" s="25"/>
      <c r="C59" s="38"/>
      <c r="D59" s="39"/>
      <c r="E59" s="39"/>
      <c r="F59" s="38"/>
    </row>
    <row r="60" spans="1:6" ht="15.75">
      <c r="A60" s="24"/>
      <c r="B60" s="24"/>
      <c r="C60" s="38"/>
      <c r="D60" s="39"/>
      <c r="E60" s="39"/>
      <c r="F60" s="38"/>
    </row>
    <row r="61" spans="1:2" ht="15.75">
      <c r="A61" s="24"/>
      <c r="B61" s="24"/>
    </row>
    <row r="62" spans="1:2" ht="15.75">
      <c r="A62" s="24"/>
      <c r="B62" s="24"/>
    </row>
  </sheetData>
  <sheetProtection/>
  <mergeCells count="7">
    <mergeCell ref="A1:F1"/>
    <mergeCell ref="A3:A4"/>
    <mergeCell ref="BY5:CJ7"/>
    <mergeCell ref="C3:C4"/>
    <mergeCell ref="D3:D4"/>
    <mergeCell ref="F3:F4"/>
    <mergeCell ref="B3:B4"/>
  </mergeCells>
  <printOptions/>
  <pageMargins left="1.02" right="0.3937007874015748" top="0.6299212598425197" bottom="0.4330708661417323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Леоненко Наталья</cp:lastModifiedBy>
  <cp:lastPrinted>2020-11-13T03:05:44Z</cp:lastPrinted>
  <dcterms:created xsi:type="dcterms:W3CDTF">2002-01-02T21:52:05Z</dcterms:created>
  <dcterms:modified xsi:type="dcterms:W3CDTF">2021-11-10T22:21:51Z</dcterms:modified>
  <cp:category/>
  <cp:version/>
  <cp:contentType/>
  <cp:contentStatus/>
</cp:coreProperties>
</file>